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730" windowHeight="11760" activeTab="0"/>
  </bookViews>
  <sheets>
    <sheet name="Tarifario" sheetId="1" r:id="rId1"/>
  </sheets>
  <definedNames/>
  <calcPr fullCalcOnLoad="1"/>
</workbook>
</file>

<file path=xl/sharedStrings.xml><?xml version="1.0" encoding="utf-8"?>
<sst xmlns="http://schemas.openxmlformats.org/spreadsheetml/2006/main" count="87" uniqueCount="57">
  <si>
    <t>Gratis</t>
  </si>
  <si>
    <t>TARIFAS EN PESOS POR PERSONA BASE DOBLE - EFECTIVO O TARJETAS EN UN PAGO</t>
  </si>
  <si>
    <t>SISTEMA TODO INCLUIDO / ALL INCLUSIVE</t>
  </si>
  <si>
    <t xml:space="preserve"> TRANSFER IN/OUT DESDE AEROPUERTOS DE TUCUMAN Y TERMAS DE RIO HONDO</t>
  </si>
  <si>
    <t>INFORMES Y RESERVAS</t>
  </si>
  <si>
    <t>www.lospinos.com.ar</t>
  </si>
  <si>
    <r>
      <t xml:space="preserve">HABITACIONES TRIPLES Y CUADRUPLES: </t>
    </r>
    <r>
      <rPr>
        <sz val="9"/>
        <rFont val="Arial"/>
        <family val="2"/>
      </rPr>
      <t>El tercer huésped abona el 75% y el cuarto el huésped el 50% de la tarifa por persona.</t>
    </r>
  </si>
  <si>
    <t>Plan Familiar Menores de 4 a 12 años - Por día y por menor, compartiendo hab. con 2 adultos. Minimo 5 noches</t>
  </si>
  <si>
    <t>Plan Familiar Adolescentes de 13 a 17 años - Por día y por menor compartiendo habitación con 2 adultos. Minimo 5 noches</t>
  </si>
  <si>
    <t>-</t>
  </si>
  <si>
    <t>ESPECIALES</t>
  </si>
  <si>
    <t>PLAN FAMILIAR</t>
  </si>
  <si>
    <t>El Plan Familiar aplica unicamente para minimos de noches y fechas indicados en el presente tarifario. Los Menores y Adolescentes deberán compartir habitación con 2 adultos  Familias de un adulto + menores o adolescentes: el adulto deberá abonar un recargo del 50% sobre la tarifa individual, y los menores obtendran los beneficios de Plan Familiar. No aplica para Carnavales, Semana Santa, Fines de Semana Largo ni Vacaciones de Invierno. No acumulable a otras promociones y/o descuentos</t>
  </si>
  <si>
    <t>ESTADIAS PROLOGANDAS DE 14 O MAS NOCHES</t>
  </si>
  <si>
    <t>Contratando paquetes de 14 o más noches, obtenga un descuento del 10% en el total de su estadía. Esta promoción no aplica durante el mes de Julio.</t>
  </si>
  <si>
    <t>PROMO AMIGOS</t>
  </si>
  <si>
    <t>PLAN AHORA 12, 18 Y PLAN DE CUOTAS FIJAS CON TODAS LAS TARJETAS</t>
  </si>
  <si>
    <t>CHECK IN 14:00 HORAS  /  CHECK OUT 10:00 HORAS</t>
  </si>
  <si>
    <t>TARIFAS POR DIA Y POR PERSONA BASE DOBLE. ABONANDO DE CONTADO T. DE DEBITO O CREDITO EN UN PAGO</t>
  </si>
  <si>
    <t>LAS TARIFAS INCLUYEN SISTEMA ALL INCLUSIVE Y TRANSFER AEP/HOTEL/AEP DESDE LOS AEROPUERTOS DE TUCUMAN Y TERMAS DE RIO HONDO</t>
  </si>
  <si>
    <t xml:space="preserve">LATE CHECK OUT CON DERECHO A HABITACION: 1 TARIFA DIARIA            </t>
  </si>
  <si>
    <r>
      <t xml:space="preserve">MENORES NO ALCANZADOS POR PLAN FAMILIAR: </t>
    </r>
    <r>
      <rPr>
        <sz val="9"/>
        <rFont val="Arial"/>
        <family val="2"/>
      </rPr>
      <t xml:space="preserve"> Hasta 3 años sin cargo. De de 4 a 12 años 30%; de 13 a 17 años 50% de la tarifa, compartiendo habitación con 2 adultos. Del 6 al 30 de Julio, Semana Santa y Fines de Semana largo. Menores de 4 a 12 años 50%, Adolescentes de 13 a 17 años 75%.</t>
    </r>
  </si>
  <si>
    <r>
      <t xml:space="preserve">PLAN FAMILIAR DE UN ADULTO + MENORES: </t>
    </r>
    <r>
      <rPr>
        <sz val="9"/>
        <rFont val="Arial"/>
        <family val="2"/>
      </rPr>
      <t>El Adulto abona solo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un 50% de recargo en la tarifa indivual en sector Colonial o un 60% de recargo en la tarifa individual en Sector Americano y para los menores aplican politicas del Plan Familiar. </t>
    </r>
  </si>
  <si>
    <r>
      <t xml:space="preserve">HABITACIONES SINGLES: </t>
    </r>
    <r>
      <rPr>
        <sz val="9"/>
        <rFont val="Arial"/>
        <family val="2"/>
      </rPr>
      <t xml:space="preserve">30% de recargo sobre la tarifa de habitación doble. Del 6 al 30 de Julio 75% de Recargo. Fines de Semana Largo 50% de recargo  </t>
    </r>
  </si>
  <si>
    <r>
      <t>Reservas Buenos Aires:</t>
    </r>
    <r>
      <rPr>
        <sz val="12"/>
        <rFont val="Arial"/>
        <family val="2"/>
      </rPr>
      <t xml:space="preserve">  Florida 274, 2º Piso Oficina 26  (011) 4326-5257/8094</t>
    </r>
  </si>
  <si>
    <t>EXTENSION DE COMIDAS Y BEBIDAS SIN DERECHO A HABITACION: Hasta las 16:00 Hs. $ 600.  Hasta las 20:00 Hs. $ 750</t>
  </si>
  <si>
    <t>Colonial</t>
  </si>
  <si>
    <t>Americano</t>
  </si>
  <si>
    <r>
      <t>Reservas Mar del Plata:</t>
    </r>
    <r>
      <rPr>
        <sz val="12"/>
        <rFont val="Arial"/>
        <family val="2"/>
      </rPr>
      <t xml:space="preserve">  Catamarca 1586 4º Piso  (0223) 491-0989</t>
    </r>
  </si>
  <si>
    <t>Consulte Plan de Cuotas, con todas las tarjetas de credito. Los Pinos se encuentra adherido al Plan Ahora 12 y 18 con tasas de financiamiento sudsidiadas por Gobierno Nacional.</t>
  </si>
  <si>
    <t xml:space="preserve">SUITE                   LOS PINOS </t>
  </si>
  <si>
    <r>
      <t xml:space="preserve">5 NOCHES ALL INCLUSIVE </t>
    </r>
    <r>
      <rPr>
        <sz val="9"/>
        <rFont val="Arial"/>
        <family val="2"/>
      </rPr>
      <t xml:space="preserve"> (In todos los días de la semana) </t>
    </r>
  </si>
  <si>
    <r>
      <t xml:space="preserve">7 NOCHES ALL INCLUSIVE </t>
    </r>
    <r>
      <rPr>
        <sz val="9"/>
        <rFont val="Arial"/>
        <family val="2"/>
      </rPr>
      <t xml:space="preserve"> (In todos los días de la semana) </t>
    </r>
  </si>
  <si>
    <t>Plan Familiar Menores de 4 a 12 años - Por día y por menor, compartiendo hab. con 2 adultos. Mínimo 5 noches</t>
  </si>
  <si>
    <t>Plan Familiar Adolescentes de 13 a 17 años - Por día y por menor compartiendo habitación con 2 adultos. Mínimo 5 noches</t>
  </si>
  <si>
    <r>
      <t>Diaria</t>
    </r>
    <r>
      <rPr>
        <sz val="9"/>
        <rFont val="Arial"/>
        <family val="2"/>
      </rPr>
      <t xml:space="preserve"> (Cualquier día de la semana - Estadía mínima fines de semana 2 noches) - No aplica fin de semana largo</t>
    </r>
  </si>
  <si>
    <r>
      <t xml:space="preserve">FIN DE SEMANA LARGO - 3 NOCHES </t>
    </r>
    <r>
      <rPr>
        <sz val="9"/>
        <rFont val="Arial"/>
        <family val="2"/>
      </rPr>
      <t>(In 16 y 17 de Noviembre) - Estadía mínima 3 noches</t>
    </r>
  </si>
  <si>
    <t xml:space="preserve">7 NOCHES ALL INCLUSIVE  (In todos los día de la semana) </t>
  </si>
  <si>
    <r>
      <t>Diaria</t>
    </r>
    <r>
      <rPr>
        <sz val="9"/>
        <rFont val="Arial"/>
        <family val="2"/>
      </rPr>
      <t xml:space="preserve"> (Cualquier día de la semana) - No aplica fines de semana largo</t>
    </r>
  </si>
  <si>
    <r>
      <t xml:space="preserve">5 NOCHES ALL INCLUSIVE (In todos los días de la semana) - </t>
    </r>
    <r>
      <rPr>
        <sz val="9"/>
        <rFont val="Arial"/>
        <family val="2"/>
      </rPr>
      <t>No aplica fines de semana largo</t>
    </r>
  </si>
  <si>
    <t>7 NOCHES ALL INCLUSIVE CON CENA DE FIN DE AÑO (In 27 de diciembre)</t>
  </si>
  <si>
    <t>29 DE SEPTIEMBRE AL 19 DE NOVIEMBRE</t>
  </si>
  <si>
    <t>Plan Familiar Menores de 4 a 12 años - por noche y por menor compartiendo habitación con 2 adultos.</t>
  </si>
  <si>
    <t>Plan Familiar Adolescentes de 13 a 17 años - por noche y por adolescente compartiendo habitación con 2 adultos.</t>
  </si>
  <si>
    <t xml:space="preserve">27 DE DICIEMBRE AL 3 DE ENERO DE 2019 </t>
  </si>
  <si>
    <r>
      <t xml:space="preserve">ESPECIAL 5 NOCHES </t>
    </r>
    <r>
      <rPr>
        <sz val="9"/>
        <rFont val="Arial"/>
        <family val="2"/>
      </rPr>
      <t>(In 11 de Noviembre)</t>
    </r>
  </si>
  <si>
    <r>
      <t xml:space="preserve">ESPECIAL CARNAVAL </t>
    </r>
    <r>
      <rPr>
        <sz val="9"/>
        <rFont val="Arial"/>
        <family val="2"/>
      </rPr>
      <t>(In 1 o 2 de marzo) - Estadia mínima 4 noches</t>
    </r>
  </si>
  <si>
    <t>1 AL 29 DE SEPTIEMBRE</t>
  </si>
  <si>
    <t xml:space="preserve">3 DE ENERO AL 27 DE ENERO DE 2019 </t>
  </si>
  <si>
    <t>27 DE ENERO AL 4 DE MARZO DE 2019 - Preventa hasta el 30 de Septiembre</t>
  </si>
  <si>
    <t>Reservá anticipadamente tus próximas vacaciones en Los Pinos Resort y obtené tarifas bonificadas y congeladas. Obtená dicho beneficio abonando el 30% de tu reserva dentro del periodo de preventa estipulado para cada fecha y saldo hasta 45 días después del primer pago.</t>
  </si>
  <si>
    <t>PRE VENTA ANTICIPADA - TARIFAS BONIFICADAS</t>
  </si>
  <si>
    <r>
      <t>Diaria</t>
    </r>
    <r>
      <rPr>
        <sz val="9"/>
        <rFont val="Arial"/>
        <family val="2"/>
      </rPr>
      <t xml:space="preserve"> (Cualquier día de la semana - Estadía mínima 3 noches) - No aplica fines de semana largo</t>
    </r>
  </si>
  <si>
    <r>
      <t xml:space="preserve">Contratando un paquete de  7 a 10 noches noches en una habitacion doble, obtenga una segunda habitación por el mismo período para invitar a sus amigos con un 50% de descuento. </t>
    </r>
    <r>
      <rPr>
        <b/>
        <sz val="10"/>
        <rFont val="Arial"/>
        <family val="2"/>
      </rPr>
      <t>Promoción válida para reservas realizadas con 30 o mas días de antelacion a la fecha de ingreso al hotel.</t>
    </r>
    <r>
      <rPr>
        <sz val="10"/>
        <rFont val="Arial"/>
        <family val="2"/>
      </rPr>
      <t xml:space="preserve"> Válido para habitaciones en el mismo sector  y con las mismas fechas de IN/OUT. Fechas de ingreso válidas para </t>
    </r>
    <r>
      <rPr>
        <b/>
        <sz val="10"/>
        <rFont val="Arial"/>
        <family val="2"/>
      </rPr>
      <t xml:space="preserve">Promo Amigos: del 4 al 9 de noviembre y del 5 al 7 de Diciembre.   </t>
    </r>
    <r>
      <rPr>
        <sz val="10"/>
        <rFont val="Arial"/>
        <family val="2"/>
      </rPr>
      <t xml:space="preserve">No acumulable a otras promociones y/o descuentos, ni con Plan Familiar. </t>
    </r>
  </si>
  <si>
    <r>
      <t xml:space="preserve">FIN DE SEMANA LARGO - 3 NOCHES </t>
    </r>
    <r>
      <rPr>
        <sz val="9"/>
        <rFont val="Arial"/>
        <family val="2"/>
      </rPr>
      <t>(In 12 y 13 de Octubre) - Estadía mínima 3 noches</t>
    </r>
  </si>
  <si>
    <r>
      <t xml:space="preserve">ESPECIAL 10 NOCHES (8 + 2 NOCHES FREE) </t>
    </r>
    <r>
      <rPr>
        <sz val="9"/>
        <rFont val="Arial"/>
        <family val="2"/>
      </rPr>
      <t>In 2 al 5 de Diciembre - Para reservas hasta el 31 de octubre</t>
    </r>
  </si>
  <si>
    <t>19 DE NOVIEMBRE AL 15 DE DICIEMBRE</t>
  </si>
</sst>
</file>

<file path=xl/styles.xml><?xml version="1.0" encoding="utf-8"?>
<styleSheet xmlns="http://schemas.openxmlformats.org/spreadsheetml/2006/main">
  <numFmts count="4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 [$$-2C0A]\ * #,##0.00_ ;_ [$$-2C0A]\ * \-#,##0.00_ ;_ [$$-2C0A]\ * &quot;-&quot;??_ ;_ @_ "/>
    <numFmt numFmtId="187" formatCode="0.0%"/>
    <numFmt numFmtId="188" formatCode="#,##0.0"/>
    <numFmt numFmtId="189" formatCode="#,##0.000"/>
    <numFmt numFmtId="190" formatCode="_-* #,##0.0\ _€_-;\-* #,##0.0\ _€_-;_-* &quot;-&quot;??\ _€_-;_-@_-"/>
    <numFmt numFmtId="191" formatCode="_-* #,##0\ _€_-;\-* #,##0\ _€_-;_-* &quot;-&quot;??\ _€_-;_-@_-"/>
    <numFmt numFmtId="192" formatCode="[$-2C0A]dddd\,\ dd&quot; de &quot;mmmm&quot; de &quot;yyyy"/>
    <numFmt numFmtId="193" formatCode="[$-2C0A]hh:mm:ss\ AM/PM"/>
    <numFmt numFmtId="194" formatCode="0.0"/>
    <numFmt numFmtId="195" formatCode="0.000"/>
    <numFmt numFmtId="196" formatCode="0.0000"/>
    <numFmt numFmtId="197" formatCode="_-[$$-2C0A]\ * #,##0.00_-;\-[$$-2C0A]\ * #,##0.00_-;_-[$$-2C0A]\ * &quot;-&quot;??_-;_-@_-"/>
    <numFmt numFmtId="198" formatCode="0.0000000"/>
    <numFmt numFmtId="199" formatCode="0.000000"/>
    <numFmt numFmtId="200" formatCode="0.00000"/>
    <numFmt numFmtId="201" formatCode="#,##0.0000"/>
  </numFmts>
  <fonts count="47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Arial"/>
      <family val="2"/>
    </font>
    <font>
      <b/>
      <sz val="12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8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8"/>
      </right>
      <top>
        <color indexed="8"/>
      </top>
      <bottom style="medium"/>
    </border>
    <border>
      <left style="medium"/>
      <right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8"/>
      </left>
      <right style="medium"/>
      <top>
        <color indexed="8"/>
      </top>
      <bottom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 style="medium"/>
      <top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vertical="center" wrapText="1"/>
      <protection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0" fontId="4" fillId="0" borderId="19" xfId="53" applyFont="1" applyFill="1" applyBorder="1" applyAlignment="1">
      <alignment vertical="center" wrapText="1"/>
      <protection/>
    </xf>
    <xf numFmtId="0" fontId="4" fillId="0" borderId="20" xfId="53" applyFont="1" applyFill="1" applyBorder="1" applyAlignment="1">
      <alignment vertical="center" wrapText="1"/>
      <protection/>
    </xf>
    <xf numFmtId="3" fontId="6" fillId="0" borderId="21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vertical="center" wrapText="1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vertical="center" wrapText="1"/>
    </xf>
    <xf numFmtId="3" fontId="6" fillId="0" borderId="16" xfId="55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201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0" xfId="57" applyFont="1" applyFill="1" applyBorder="1" applyAlignment="1">
      <alignment/>
    </xf>
    <xf numFmtId="3" fontId="6" fillId="0" borderId="28" xfId="0" applyNumberFormat="1" applyFont="1" applyFill="1" applyBorder="1" applyAlignment="1">
      <alignment horizontal="center" vertical="center"/>
    </xf>
    <xf numFmtId="0" fontId="4" fillId="0" borderId="29" xfId="53" applyFont="1" applyFill="1" applyBorder="1" applyAlignment="1">
      <alignment vertical="center" wrapText="1"/>
      <protection/>
    </xf>
    <xf numFmtId="3" fontId="6" fillId="0" borderId="30" xfId="0" applyNumberFormat="1" applyFont="1" applyFill="1" applyBorder="1" applyAlignment="1">
      <alignment horizontal="center" vertical="center"/>
    </xf>
    <xf numFmtId="9" fontId="3" fillId="0" borderId="22" xfId="57" applyFont="1" applyFill="1" applyBorder="1" applyAlignment="1">
      <alignment horizontal="center" vertical="center"/>
    </xf>
    <xf numFmtId="9" fontId="3" fillId="0" borderId="31" xfId="57" applyFont="1" applyFill="1" applyBorder="1" applyAlignment="1">
      <alignment horizontal="center" vertical="center"/>
    </xf>
    <xf numFmtId="9" fontId="3" fillId="0" borderId="32" xfId="57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4" fillId="33" borderId="35" xfId="53" applyFont="1" applyFill="1" applyBorder="1" applyAlignment="1">
      <alignment horizontal="center" vertical="center" wrapText="1"/>
      <protection/>
    </xf>
    <xf numFmtId="0" fontId="4" fillId="33" borderId="36" xfId="53" applyFont="1" applyFill="1" applyBorder="1" applyAlignment="1">
      <alignment horizontal="center" vertical="center" wrapText="1"/>
      <protection/>
    </xf>
    <xf numFmtId="0" fontId="4" fillId="33" borderId="37" xfId="53" applyFont="1" applyFill="1" applyBorder="1" applyAlignment="1">
      <alignment horizontal="center" vertical="center" wrapText="1"/>
      <protection/>
    </xf>
    <xf numFmtId="0" fontId="1" fillId="32" borderId="35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0" fontId="1" fillId="32" borderId="37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justify" vertical="justify" wrapText="1"/>
    </xf>
    <xf numFmtId="0" fontId="0" fillId="0" borderId="36" xfId="0" applyFont="1" applyFill="1" applyBorder="1" applyAlignment="1">
      <alignment horizontal="justify" vertical="justify" wrapText="1"/>
    </xf>
    <xf numFmtId="0" fontId="0" fillId="0" borderId="37" xfId="0" applyFont="1" applyFill="1" applyBorder="1" applyAlignment="1">
      <alignment horizontal="justify" vertical="justify" wrapText="1"/>
    </xf>
    <xf numFmtId="0" fontId="4" fillId="33" borderId="22" xfId="53" applyFont="1" applyFill="1" applyBorder="1" applyAlignment="1">
      <alignment horizontal="center" vertical="center" wrapText="1"/>
      <protection/>
    </xf>
    <xf numFmtId="0" fontId="4" fillId="33" borderId="31" xfId="53" applyFont="1" applyFill="1" applyBorder="1" applyAlignment="1">
      <alignment horizontal="center" vertical="center" wrapText="1"/>
      <protection/>
    </xf>
    <xf numFmtId="0" fontId="4" fillId="33" borderId="32" xfId="53" applyFont="1" applyFill="1" applyBorder="1" applyAlignment="1">
      <alignment horizontal="center" vertical="center" wrapText="1"/>
      <protection/>
    </xf>
    <xf numFmtId="2" fontId="0" fillId="0" borderId="35" xfId="0" applyNumberFormat="1" applyFont="1" applyFill="1" applyBorder="1" applyAlignment="1" quotePrefix="1">
      <alignment horizontal="justify" vertical="justify"/>
    </xf>
    <xf numFmtId="2" fontId="0" fillId="0" borderId="36" xfId="0" applyNumberFormat="1" applyFont="1" applyFill="1" applyBorder="1" applyAlignment="1" quotePrefix="1">
      <alignment horizontal="justify" vertical="justify"/>
    </xf>
    <xf numFmtId="2" fontId="0" fillId="0" borderId="37" xfId="0" applyNumberFormat="1" applyFont="1" applyFill="1" applyBorder="1" applyAlignment="1" quotePrefix="1">
      <alignment horizontal="justify" vertical="justify"/>
    </xf>
    <xf numFmtId="0" fontId="0" fillId="0" borderId="19" xfId="53" applyFont="1" applyFill="1" applyBorder="1" applyAlignment="1">
      <alignment horizontal="justify" vertical="justify"/>
      <protection/>
    </xf>
    <xf numFmtId="0" fontId="0" fillId="0" borderId="33" xfId="53" applyFont="1" applyFill="1" applyBorder="1" applyAlignment="1">
      <alignment horizontal="justify" vertical="justify"/>
      <protection/>
    </xf>
    <xf numFmtId="0" fontId="0" fillId="0" borderId="34" xfId="53" applyFont="1" applyFill="1" applyBorder="1" applyAlignment="1">
      <alignment horizontal="justify" vertical="justify"/>
      <protection/>
    </xf>
    <xf numFmtId="0" fontId="0" fillId="0" borderId="35" xfId="0" applyFont="1" applyFill="1" applyBorder="1" applyAlignment="1">
      <alignment vertical="justify" wrapText="1"/>
    </xf>
    <xf numFmtId="0" fontId="0" fillId="0" borderId="36" xfId="0" applyFont="1" applyFill="1" applyBorder="1" applyAlignment="1">
      <alignment vertical="justify" wrapText="1"/>
    </xf>
    <xf numFmtId="0" fontId="0" fillId="0" borderId="37" xfId="0" applyFont="1" applyFill="1" applyBorder="1" applyAlignment="1">
      <alignment vertical="justify" wrapText="1"/>
    </xf>
    <xf numFmtId="0" fontId="0" fillId="0" borderId="35" xfId="0" applyFont="1" applyFill="1" applyBorder="1" applyAlignment="1">
      <alignment vertical="justify"/>
    </xf>
    <xf numFmtId="0" fontId="0" fillId="0" borderId="36" xfId="0" applyFont="1" applyFill="1" applyBorder="1" applyAlignment="1">
      <alignment vertical="justify"/>
    </xf>
    <xf numFmtId="0" fontId="0" fillId="0" borderId="37" xfId="0" applyFont="1" applyFill="1" applyBorder="1" applyAlignment="1">
      <alignment vertical="justify"/>
    </xf>
    <xf numFmtId="0" fontId="4" fillId="35" borderId="35" xfId="53" applyFont="1" applyFill="1" applyBorder="1" applyAlignment="1">
      <alignment horizontal="center" vertical="center" wrapText="1"/>
      <protection/>
    </xf>
    <xf numFmtId="0" fontId="4" fillId="35" borderId="36" xfId="53" applyFont="1" applyFill="1" applyBorder="1" applyAlignment="1">
      <alignment horizontal="center" vertical="center" wrapText="1"/>
      <protection/>
    </xf>
    <xf numFmtId="0" fontId="4" fillId="35" borderId="37" xfId="53" applyFont="1" applyFill="1" applyBorder="1" applyAlignment="1">
      <alignment horizontal="center" vertical="center" wrapText="1"/>
      <protection/>
    </xf>
    <xf numFmtId="0" fontId="4" fillId="0" borderId="22" xfId="0" applyFont="1" applyFill="1" applyBorder="1" applyAlignment="1">
      <alignment horizontal="justify" vertical="center" wrapText="1"/>
    </xf>
    <xf numFmtId="0" fontId="4" fillId="0" borderId="31" xfId="0" applyFont="1" applyFill="1" applyBorder="1" applyAlignment="1">
      <alignment horizontal="justify" vertical="center" wrapText="1"/>
    </xf>
    <xf numFmtId="0" fontId="4" fillId="0" borderId="32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25" xfId="0" applyFont="1" applyFill="1" applyBorder="1" applyAlignment="1">
      <alignment horizontal="justify" vertical="center" wrapText="1"/>
    </xf>
    <xf numFmtId="0" fontId="45" fillId="0" borderId="19" xfId="45" applyFont="1" applyFill="1" applyBorder="1" applyAlignment="1" applyProtection="1">
      <alignment horizontal="center" vertical="center"/>
      <protection/>
    </xf>
    <xf numFmtId="0" fontId="46" fillId="0" borderId="33" xfId="45" applyFont="1" applyFill="1" applyBorder="1" applyAlignment="1" applyProtection="1">
      <alignment horizontal="center" vertical="center"/>
      <protection/>
    </xf>
    <xf numFmtId="0" fontId="46" fillId="0" borderId="34" xfId="45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quotePrefix="1">
      <alignment horizontal="justify" vertical="center" wrapText="1"/>
    </xf>
    <xf numFmtId="0" fontId="4" fillId="0" borderId="0" xfId="0" applyFont="1" applyFill="1" applyBorder="1" applyAlignment="1" quotePrefix="1">
      <alignment horizontal="justify" vertical="center" wrapText="1"/>
    </xf>
    <xf numFmtId="0" fontId="4" fillId="0" borderId="25" xfId="0" applyFont="1" applyFill="1" applyBorder="1" applyAlignment="1" quotePrefix="1">
      <alignment horizontal="justify" vertical="center" wrapText="1"/>
    </xf>
    <xf numFmtId="0" fontId="4" fillId="0" borderId="19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34" xfId="0" applyFont="1" applyFill="1" applyBorder="1" applyAlignment="1">
      <alignment horizontal="justify" vertical="center"/>
    </xf>
    <xf numFmtId="0" fontId="1" fillId="36" borderId="35" xfId="0" applyFont="1" applyFill="1" applyBorder="1" applyAlignment="1">
      <alignment horizontal="center" vertical="center"/>
    </xf>
    <xf numFmtId="0" fontId="1" fillId="36" borderId="36" xfId="0" applyFont="1" applyFill="1" applyBorder="1" applyAlignment="1">
      <alignment horizontal="center" vertical="center"/>
    </xf>
    <xf numFmtId="0" fontId="1" fillId="36" borderId="3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orcentaje 2" xfId="55"/>
    <cellStyle name="Porcentaje 3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3457575</xdr:colOff>
      <xdr:row>0</xdr:row>
      <xdr:rowOff>19050</xdr:rowOff>
    </xdr:from>
    <xdr:to>
      <xdr:col>0</xdr:col>
      <xdr:colOff>5838825</xdr:colOff>
      <xdr:row>0</xdr:row>
      <xdr:rowOff>1809750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9050"/>
          <a:ext cx="23812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0</xdr:row>
      <xdr:rowOff>228600</xdr:rowOff>
    </xdr:from>
    <xdr:to>
      <xdr:col>3</xdr:col>
      <xdr:colOff>542925</xdr:colOff>
      <xdr:row>0</xdr:row>
      <xdr:rowOff>1838325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228600"/>
          <a:ext cx="1533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spinos.com.a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3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0.00390625" style="1" bestFit="1" customWidth="1"/>
    <col min="2" max="4" width="15.7109375" style="1" customWidth="1"/>
    <col min="5" max="16384" width="11.421875" style="1" customWidth="1"/>
  </cols>
  <sheetData>
    <row r="1" ht="152.25" customHeight="1" thickBot="1"/>
    <row r="2" spans="1:4" s="2" customFormat="1" ht="21.75" customHeight="1">
      <c r="A2" s="38" t="s">
        <v>1</v>
      </c>
      <c r="B2" s="39"/>
      <c r="C2" s="39"/>
      <c r="D2" s="40"/>
    </row>
    <row r="3" spans="1:4" s="2" customFormat="1" ht="21.75" customHeight="1">
      <c r="A3" s="41" t="s">
        <v>2</v>
      </c>
      <c r="B3" s="42"/>
      <c r="C3" s="42"/>
      <c r="D3" s="43"/>
    </row>
    <row r="4" spans="1:4" s="2" customFormat="1" ht="21.75" customHeight="1" thickBot="1">
      <c r="A4" s="44" t="s">
        <v>3</v>
      </c>
      <c r="B4" s="45"/>
      <c r="C4" s="45"/>
      <c r="D4" s="46"/>
    </row>
    <row r="5" spans="1:4" ht="18" customHeight="1" thickBot="1">
      <c r="A5" s="47"/>
      <c r="B5" s="48"/>
      <c r="C5" s="48"/>
      <c r="D5" s="49"/>
    </row>
    <row r="6" spans="1:4" ht="30" customHeight="1" thickBot="1">
      <c r="A6" s="3"/>
      <c r="B6" s="24" t="s">
        <v>26</v>
      </c>
      <c r="C6" s="24" t="s">
        <v>27</v>
      </c>
      <c r="D6" s="25" t="s">
        <v>30</v>
      </c>
    </row>
    <row r="7" spans="1:4" ht="18" customHeight="1" thickBot="1">
      <c r="A7" s="53" t="s">
        <v>47</v>
      </c>
      <c r="B7" s="54"/>
      <c r="C7" s="54"/>
      <c r="D7" s="55"/>
    </row>
    <row r="8" spans="1:4" ht="18" customHeight="1">
      <c r="A8" s="18" t="s">
        <v>35</v>
      </c>
      <c r="B8" s="17">
        <f>+B10/7/0.93</f>
        <v>3978.494623655914</v>
      </c>
      <c r="C8" s="17">
        <f>+C10/7/0.93</f>
        <v>4761.9047619047615</v>
      </c>
      <c r="D8" s="16">
        <f>C8*1.25</f>
        <v>5952.380952380952</v>
      </c>
    </row>
    <row r="9" spans="1:4" ht="18" customHeight="1">
      <c r="A9" s="20" t="s">
        <v>31</v>
      </c>
      <c r="B9" s="7">
        <f>B8*5*0.97+4</f>
        <v>19299.698924731183</v>
      </c>
      <c r="C9" s="9">
        <f>C8*5*0.97+5</f>
        <v>23100.238095238095</v>
      </c>
      <c r="D9" s="8">
        <f>C9*1.25+1</f>
        <v>28876.29761904762</v>
      </c>
    </row>
    <row r="10" spans="1:4" ht="18" customHeight="1">
      <c r="A10" s="20" t="s">
        <v>32</v>
      </c>
      <c r="B10" s="9">
        <v>25900</v>
      </c>
      <c r="C10" s="9">
        <v>31000</v>
      </c>
      <c r="D10" s="8">
        <f>C10*1.25</f>
        <v>38750</v>
      </c>
    </row>
    <row r="11" spans="1:4" ht="18" customHeight="1">
      <c r="A11" s="13" t="s">
        <v>33</v>
      </c>
      <c r="B11" s="7">
        <v>700</v>
      </c>
      <c r="C11" s="9" t="s">
        <v>0</v>
      </c>
      <c r="D11" s="8" t="s">
        <v>9</v>
      </c>
    </row>
    <row r="12" spans="1:4" ht="18" customHeight="1" thickBot="1">
      <c r="A12" s="12" t="s">
        <v>34</v>
      </c>
      <c r="B12" s="6">
        <f>+B8*0.4-1</f>
        <v>1590.3978494623657</v>
      </c>
      <c r="C12" s="5">
        <f>+C8*0.4-5</f>
        <v>1899.7619047619046</v>
      </c>
      <c r="D12" s="10" t="s">
        <v>9</v>
      </c>
    </row>
    <row r="13" spans="1:4" ht="18" customHeight="1" thickBot="1">
      <c r="A13" s="53" t="s">
        <v>41</v>
      </c>
      <c r="B13" s="54"/>
      <c r="C13" s="54"/>
      <c r="D13" s="55"/>
    </row>
    <row r="14" spans="1:4" ht="18" customHeight="1">
      <c r="A14" s="18" t="s">
        <v>35</v>
      </c>
      <c r="B14" s="17">
        <f>+B16/7/0.93-1</f>
        <v>3670.274961597542</v>
      </c>
      <c r="C14" s="17">
        <f>+C16/7/0.93</f>
        <v>4454.685099846391</v>
      </c>
      <c r="D14" s="16">
        <f>C14*1.25+2</f>
        <v>5570.356374807989</v>
      </c>
    </row>
    <row r="15" spans="1:4" ht="18" customHeight="1">
      <c r="A15" s="20" t="s">
        <v>31</v>
      </c>
      <c r="B15" s="9">
        <f>B14*5*0.97+9</f>
        <v>17809.83356374808</v>
      </c>
      <c r="C15" s="9">
        <f>C14*5*0.97-5</f>
        <v>21600.222734254996</v>
      </c>
      <c r="D15" s="8">
        <f>C15*1.25</f>
        <v>27000.278417818743</v>
      </c>
    </row>
    <row r="16" spans="1:8" ht="18" customHeight="1">
      <c r="A16" s="20" t="s">
        <v>32</v>
      </c>
      <c r="B16" s="7">
        <v>23900</v>
      </c>
      <c r="C16" s="9">
        <v>29000</v>
      </c>
      <c r="D16" s="8">
        <f>C16*1.25</f>
        <v>36250</v>
      </c>
      <c r="H16" s="33"/>
    </row>
    <row r="17" spans="1:6" ht="18" customHeight="1">
      <c r="A17" s="13" t="s">
        <v>33</v>
      </c>
      <c r="B17" s="9">
        <v>700</v>
      </c>
      <c r="C17" s="9" t="s">
        <v>0</v>
      </c>
      <c r="D17" s="8" t="s">
        <v>9</v>
      </c>
      <c r="F17" s="29"/>
    </row>
    <row r="18" spans="1:4" ht="18" customHeight="1" thickBot="1">
      <c r="A18" s="12" t="s">
        <v>34</v>
      </c>
      <c r="B18" s="6">
        <v>1400</v>
      </c>
      <c r="C18" s="5">
        <v>1700</v>
      </c>
      <c r="D18" s="10" t="s">
        <v>9</v>
      </c>
    </row>
    <row r="19" spans="1:4" ht="18" customHeight="1" thickBot="1">
      <c r="A19" s="50" t="s">
        <v>10</v>
      </c>
      <c r="B19" s="51"/>
      <c r="C19" s="51"/>
      <c r="D19" s="52"/>
    </row>
    <row r="20" spans="1:4" ht="18" customHeight="1">
      <c r="A20" s="4" t="s">
        <v>54</v>
      </c>
      <c r="B20" s="17">
        <v>13250</v>
      </c>
      <c r="C20" s="17">
        <v>15900</v>
      </c>
      <c r="D20" s="16">
        <v>19900</v>
      </c>
    </row>
    <row r="21" spans="1:4" ht="18" customHeight="1">
      <c r="A21" s="4" t="s">
        <v>36</v>
      </c>
      <c r="B21" s="7">
        <v>12650</v>
      </c>
      <c r="C21" s="9">
        <f>+B21*1.2</f>
        <v>15180</v>
      </c>
      <c r="D21" s="8">
        <v>18900</v>
      </c>
    </row>
    <row r="22" spans="1:4" ht="18" customHeight="1" thickBot="1">
      <c r="A22" s="4" t="s">
        <v>45</v>
      </c>
      <c r="B22" s="9">
        <v>16900</v>
      </c>
      <c r="C22" s="9">
        <v>20500</v>
      </c>
      <c r="D22" s="11">
        <v>25600</v>
      </c>
    </row>
    <row r="23" spans="1:4" ht="18" customHeight="1" thickBot="1">
      <c r="A23" s="53" t="s">
        <v>56</v>
      </c>
      <c r="B23" s="54"/>
      <c r="C23" s="54"/>
      <c r="D23" s="55"/>
    </row>
    <row r="24" spans="1:4" ht="18" customHeight="1">
      <c r="A24" s="18" t="s">
        <v>35</v>
      </c>
      <c r="B24" s="17">
        <f>+B26/7/0.93</f>
        <v>3179.7235023041476</v>
      </c>
      <c r="C24" s="17">
        <f>+C26/7/0.93+2</f>
        <v>3980.494623655914</v>
      </c>
      <c r="D24" s="16">
        <f>C24*1.25+4</f>
        <v>4979.618279569892</v>
      </c>
    </row>
    <row r="25" spans="1:4" ht="18" customHeight="1">
      <c r="A25" s="20" t="s">
        <v>31</v>
      </c>
      <c r="B25" s="9">
        <f>B24*5*0.97-22</f>
        <v>15399.658986175114</v>
      </c>
      <c r="C25" s="9">
        <f>C24*5*0.97+4+1</f>
        <v>19310.39892473118</v>
      </c>
      <c r="D25" s="8">
        <f>C25*1.25+2</f>
        <v>24139.998655913976</v>
      </c>
    </row>
    <row r="26" spans="1:4" ht="18" customHeight="1">
      <c r="A26" s="20" t="s">
        <v>32</v>
      </c>
      <c r="B26" s="7">
        <v>20700</v>
      </c>
      <c r="C26" s="9">
        <v>25900</v>
      </c>
      <c r="D26" s="8">
        <f>C26*1.25+5</f>
        <v>32380</v>
      </c>
    </row>
    <row r="27" spans="1:4" ht="18" customHeight="1">
      <c r="A27" s="13" t="s">
        <v>33</v>
      </c>
      <c r="B27" s="9">
        <v>650</v>
      </c>
      <c r="C27" s="9" t="s">
        <v>0</v>
      </c>
      <c r="D27" s="8" t="s">
        <v>9</v>
      </c>
    </row>
    <row r="28" spans="1:4" ht="18" customHeight="1" thickBot="1">
      <c r="A28" s="12" t="s">
        <v>34</v>
      </c>
      <c r="B28" s="6">
        <v>1250</v>
      </c>
      <c r="C28" s="5">
        <v>1550</v>
      </c>
      <c r="D28" s="10" t="s">
        <v>9</v>
      </c>
    </row>
    <row r="29" spans="1:4" ht="18" customHeight="1" thickBot="1">
      <c r="A29" s="50" t="s">
        <v>10</v>
      </c>
      <c r="B29" s="51"/>
      <c r="C29" s="51"/>
      <c r="D29" s="52"/>
    </row>
    <row r="30" spans="1:4" ht="18" customHeight="1" thickBot="1">
      <c r="A30" s="20" t="s">
        <v>55</v>
      </c>
      <c r="B30" s="9">
        <f>B26/7*8-7</f>
        <v>23650.14285714286</v>
      </c>
      <c r="C30" s="9">
        <f>C26/7*8</f>
        <v>29600</v>
      </c>
      <c r="D30" s="8">
        <v>35570</v>
      </c>
    </row>
    <row r="31" spans="1:4" ht="18" customHeight="1" thickBot="1">
      <c r="A31" s="53" t="s">
        <v>44</v>
      </c>
      <c r="B31" s="54"/>
      <c r="C31" s="54"/>
      <c r="D31" s="55"/>
    </row>
    <row r="32" spans="1:14" ht="18" customHeight="1">
      <c r="A32" s="19" t="s">
        <v>40</v>
      </c>
      <c r="B32" s="9">
        <v>29900</v>
      </c>
      <c r="C32" s="27">
        <f>3600+C39</f>
        <v>34500</v>
      </c>
      <c r="D32" s="8">
        <f>+C32*1.25-25</f>
        <v>43100</v>
      </c>
      <c r="F32" s="28"/>
      <c r="H32" s="33"/>
      <c r="I32" s="33"/>
      <c r="J32" s="33"/>
      <c r="K32" s="33"/>
      <c r="L32" s="33"/>
      <c r="M32" s="33"/>
      <c r="N32" s="33"/>
    </row>
    <row r="33" spans="1:4" ht="18" customHeight="1">
      <c r="A33" s="13" t="s">
        <v>42</v>
      </c>
      <c r="B33" s="9">
        <v>1100</v>
      </c>
      <c r="C33" s="9">
        <v>1300</v>
      </c>
      <c r="D33" s="8" t="s">
        <v>9</v>
      </c>
    </row>
    <row r="34" spans="1:4" ht="18" customHeight="1" thickBot="1">
      <c r="A34" s="12" t="s">
        <v>43</v>
      </c>
      <c r="B34" s="14">
        <v>1600</v>
      </c>
      <c r="C34" s="14">
        <v>1900</v>
      </c>
      <c r="D34" s="11" t="s">
        <v>9</v>
      </c>
    </row>
    <row r="35" spans="1:6" ht="18" customHeight="1" thickBot="1">
      <c r="A35" s="53" t="s">
        <v>48</v>
      </c>
      <c r="B35" s="54"/>
      <c r="C35" s="54"/>
      <c r="D35" s="55"/>
      <c r="F35" s="28"/>
    </row>
    <row r="36" spans="1:4" ht="18" customHeight="1" hidden="1">
      <c r="A36" s="15" t="s">
        <v>38</v>
      </c>
      <c r="B36" s="17">
        <f>+B39/7/0.93</f>
        <v>4132.104454685099</v>
      </c>
      <c r="C36" s="17">
        <f>+C39/7/0.93</f>
        <v>4746.5437788018435</v>
      </c>
      <c r="D36" s="16">
        <f>C36*1.25+1</f>
        <v>5934.179723502304</v>
      </c>
    </row>
    <row r="37" spans="1:14" ht="18" customHeight="1">
      <c r="A37" s="15" t="s">
        <v>52</v>
      </c>
      <c r="B37" s="9">
        <f>B39/7/0.93+3</f>
        <v>4135.104454685099</v>
      </c>
      <c r="C37" s="9">
        <f>C39/7/0.93-2</f>
        <v>4744.5437788018435</v>
      </c>
      <c r="D37" s="8">
        <f>C37*1.25-1</f>
        <v>5929.679723502304</v>
      </c>
      <c r="H37" s="34"/>
      <c r="I37" s="34"/>
      <c r="J37" s="34"/>
      <c r="K37" s="34"/>
      <c r="L37" s="34"/>
      <c r="M37" s="34"/>
      <c r="N37" s="34"/>
    </row>
    <row r="38" spans="1:6" ht="18" customHeight="1">
      <c r="A38" s="19" t="s">
        <v>39</v>
      </c>
      <c r="B38" s="9">
        <f>B36*5*0.97-1</f>
        <v>20039.706605222727</v>
      </c>
      <c r="C38" s="9">
        <f>C36*5*0.97-1</f>
        <v>23019.73732718894</v>
      </c>
      <c r="D38" s="8">
        <f>C38*1.25+3+2</f>
        <v>28779.671658986175</v>
      </c>
      <c r="F38" s="30"/>
    </row>
    <row r="39" spans="1:6" ht="18" customHeight="1">
      <c r="A39" s="26" t="s">
        <v>37</v>
      </c>
      <c r="B39" s="9">
        <v>26900</v>
      </c>
      <c r="C39" s="9">
        <v>30900</v>
      </c>
      <c r="D39" s="8">
        <f>C39*1.25+5</f>
        <v>38630</v>
      </c>
      <c r="F39" s="31"/>
    </row>
    <row r="40" spans="1:11" ht="18" customHeight="1">
      <c r="A40" s="4" t="s">
        <v>7</v>
      </c>
      <c r="B40" s="7">
        <v>900</v>
      </c>
      <c r="C40" s="9">
        <v>900</v>
      </c>
      <c r="D40" s="8" t="s">
        <v>9</v>
      </c>
      <c r="F40" s="31"/>
      <c r="G40" s="32"/>
      <c r="K40" s="28"/>
    </row>
    <row r="41" spans="1:7" ht="18" customHeight="1" thickBot="1">
      <c r="A41" s="12" t="s">
        <v>8</v>
      </c>
      <c r="B41" s="6">
        <v>1500</v>
      </c>
      <c r="C41" s="6">
        <v>1800</v>
      </c>
      <c r="D41" s="10" t="s">
        <v>9</v>
      </c>
      <c r="F41" s="31"/>
      <c r="G41" s="32"/>
    </row>
    <row r="42" spans="1:6" ht="18" customHeight="1" thickBot="1">
      <c r="A42" s="53" t="s">
        <v>49</v>
      </c>
      <c r="B42" s="54"/>
      <c r="C42" s="54"/>
      <c r="D42" s="55"/>
      <c r="F42" s="31"/>
    </row>
    <row r="43" spans="1:6" ht="18" customHeight="1">
      <c r="A43" s="15" t="s">
        <v>52</v>
      </c>
      <c r="B43" s="17">
        <v>3828</v>
      </c>
      <c r="C43" s="17">
        <f>+C45/7/0.93-1</f>
        <v>4438.324116743471</v>
      </c>
      <c r="D43" s="16">
        <v>5548</v>
      </c>
      <c r="F43" s="31"/>
    </row>
    <row r="44" spans="1:6" ht="18" customHeight="1">
      <c r="A44" s="19" t="s">
        <v>39</v>
      </c>
      <c r="B44" s="9">
        <v>18550</v>
      </c>
      <c r="C44" s="9">
        <v>21530</v>
      </c>
      <c r="D44" s="8">
        <v>26915</v>
      </c>
      <c r="F44" s="31"/>
    </row>
    <row r="45" spans="1:6" ht="18" customHeight="1">
      <c r="A45" s="26" t="s">
        <v>37</v>
      </c>
      <c r="B45" s="9">
        <v>24900</v>
      </c>
      <c r="C45" s="9">
        <v>28900</v>
      </c>
      <c r="D45" s="8">
        <v>36130</v>
      </c>
      <c r="F45" s="31"/>
    </row>
    <row r="46" spans="1:6" ht="18" customHeight="1">
      <c r="A46" s="4" t="s">
        <v>7</v>
      </c>
      <c r="B46" s="7">
        <v>900</v>
      </c>
      <c r="C46" s="9">
        <v>900</v>
      </c>
      <c r="D46" s="8" t="s">
        <v>9</v>
      </c>
      <c r="F46" s="31"/>
    </row>
    <row r="47" spans="1:6" ht="18" customHeight="1" thickBot="1">
      <c r="A47" s="12" t="s">
        <v>8</v>
      </c>
      <c r="B47" s="6">
        <v>1500</v>
      </c>
      <c r="C47" s="6">
        <v>1800</v>
      </c>
      <c r="D47" s="10" t="s">
        <v>9</v>
      </c>
      <c r="F47" s="31"/>
    </row>
    <row r="48" spans="1:6" ht="18" customHeight="1">
      <c r="A48" s="65" t="s">
        <v>10</v>
      </c>
      <c r="B48" s="66"/>
      <c r="C48" s="66"/>
      <c r="D48" s="67"/>
      <c r="F48" s="31"/>
    </row>
    <row r="49" spans="1:6" ht="18" customHeight="1">
      <c r="A49" s="36" t="s">
        <v>46</v>
      </c>
      <c r="B49" s="35">
        <v>19200</v>
      </c>
      <c r="C49" s="35">
        <v>22900</v>
      </c>
      <c r="D49" s="37">
        <f>+C49*1.25-25</f>
        <v>28600</v>
      </c>
      <c r="F49" s="31"/>
    </row>
    <row r="50" spans="1:4" ht="18" customHeight="1">
      <c r="A50" s="56" t="s">
        <v>11</v>
      </c>
      <c r="B50" s="57"/>
      <c r="C50" s="57"/>
      <c r="D50" s="58"/>
    </row>
    <row r="51" spans="1:4" ht="46.5" customHeight="1" thickBot="1">
      <c r="A51" s="71" t="s">
        <v>12</v>
      </c>
      <c r="B51" s="72"/>
      <c r="C51" s="72"/>
      <c r="D51" s="73"/>
    </row>
    <row r="52" spans="1:4" ht="24.75" customHeight="1" thickBot="1">
      <c r="A52" s="59" t="s">
        <v>13</v>
      </c>
      <c r="B52" s="60"/>
      <c r="C52" s="60"/>
      <c r="D52" s="61"/>
    </row>
    <row r="53" spans="1:4" ht="26.25" customHeight="1" thickBot="1">
      <c r="A53" s="62" t="s">
        <v>14</v>
      </c>
      <c r="B53" s="63"/>
      <c r="C53" s="63"/>
      <c r="D53" s="64"/>
    </row>
    <row r="54" spans="1:4" ht="24.75" customHeight="1" thickBot="1">
      <c r="A54" s="59" t="s">
        <v>15</v>
      </c>
      <c r="B54" s="60"/>
      <c r="C54" s="60"/>
      <c r="D54" s="61"/>
    </row>
    <row r="55" spans="1:4" ht="58.5" customHeight="1" thickBot="1">
      <c r="A55" s="68" t="s">
        <v>53</v>
      </c>
      <c r="B55" s="69"/>
      <c r="C55" s="69"/>
      <c r="D55" s="70"/>
    </row>
    <row r="56" spans="1:4" ht="24.75" customHeight="1" thickBot="1">
      <c r="A56" s="59" t="s">
        <v>16</v>
      </c>
      <c r="B56" s="60"/>
      <c r="C56" s="60"/>
      <c r="D56" s="61"/>
    </row>
    <row r="57" spans="1:4" ht="24" customHeight="1" thickBot="1">
      <c r="A57" s="74" t="s">
        <v>29</v>
      </c>
      <c r="B57" s="75"/>
      <c r="C57" s="75"/>
      <c r="D57" s="76"/>
    </row>
    <row r="58" spans="1:4" ht="21.75" customHeight="1" thickBot="1">
      <c r="A58" s="59" t="s">
        <v>51</v>
      </c>
      <c r="B58" s="60"/>
      <c r="C58" s="60"/>
      <c r="D58" s="61"/>
    </row>
    <row r="59" spans="1:4" ht="27.75" customHeight="1" thickBot="1">
      <c r="A59" s="77" t="s">
        <v>50</v>
      </c>
      <c r="B59" s="78"/>
      <c r="C59" s="78"/>
      <c r="D59" s="79"/>
    </row>
    <row r="60" spans="1:4" ht="18" customHeight="1" thickBot="1">
      <c r="A60" s="80"/>
      <c r="B60" s="81"/>
      <c r="C60" s="81"/>
      <c r="D60" s="82"/>
    </row>
    <row r="61" spans="1:4" ht="18" customHeight="1">
      <c r="A61" s="83" t="s">
        <v>17</v>
      </c>
      <c r="B61" s="84"/>
      <c r="C61" s="84"/>
      <c r="D61" s="85"/>
    </row>
    <row r="62" spans="1:4" ht="18" customHeight="1">
      <c r="A62" s="86" t="s">
        <v>18</v>
      </c>
      <c r="B62" s="87"/>
      <c r="C62" s="87"/>
      <c r="D62" s="88"/>
    </row>
    <row r="63" spans="1:4" ht="18" customHeight="1">
      <c r="A63" s="86" t="s">
        <v>19</v>
      </c>
      <c r="B63" s="87"/>
      <c r="C63" s="87"/>
      <c r="D63" s="88"/>
    </row>
    <row r="64" spans="1:4" ht="25.5" customHeight="1">
      <c r="A64" s="21" t="s">
        <v>20</v>
      </c>
      <c r="B64" s="22"/>
      <c r="C64" s="22"/>
      <c r="D64" s="23"/>
    </row>
    <row r="65" spans="1:4" ht="25.5" customHeight="1">
      <c r="A65" s="92" t="s">
        <v>25</v>
      </c>
      <c r="B65" s="93"/>
      <c r="C65" s="93"/>
      <c r="D65" s="94"/>
    </row>
    <row r="66" spans="1:4" ht="30" customHeight="1">
      <c r="A66" s="86" t="s">
        <v>21</v>
      </c>
      <c r="B66" s="87"/>
      <c r="C66" s="87"/>
      <c r="D66" s="88"/>
    </row>
    <row r="67" spans="1:4" ht="31.5" customHeight="1">
      <c r="A67" s="86" t="s">
        <v>22</v>
      </c>
      <c r="B67" s="87"/>
      <c r="C67" s="87"/>
      <c r="D67" s="88"/>
    </row>
    <row r="68" spans="1:4" ht="15.75" customHeight="1">
      <c r="A68" s="86" t="s">
        <v>23</v>
      </c>
      <c r="B68" s="87"/>
      <c r="C68" s="87"/>
      <c r="D68" s="88"/>
    </row>
    <row r="69" spans="1:4" ht="20.25" customHeight="1" thickBot="1">
      <c r="A69" s="95" t="s">
        <v>6</v>
      </c>
      <c r="B69" s="96"/>
      <c r="C69" s="96"/>
      <c r="D69" s="97"/>
    </row>
    <row r="70" spans="1:4" ht="15.75" thickBot="1">
      <c r="A70" s="98" t="s">
        <v>4</v>
      </c>
      <c r="B70" s="99"/>
      <c r="C70" s="99"/>
      <c r="D70" s="100"/>
    </row>
    <row r="71" spans="1:4" ht="15.75">
      <c r="A71" s="41" t="s">
        <v>24</v>
      </c>
      <c r="B71" s="42"/>
      <c r="C71" s="42"/>
      <c r="D71" s="43"/>
    </row>
    <row r="72" spans="1:4" ht="15.75">
      <c r="A72" s="41" t="s">
        <v>28</v>
      </c>
      <c r="B72" s="42"/>
      <c r="C72" s="42"/>
      <c r="D72" s="43"/>
    </row>
    <row r="73" spans="1:4" ht="16.5" thickBot="1">
      <c r="A73" s="89" t="s">
        <v>5</v>
      </c>
      <c r="B73" s="90"/>
      <c r="C73" s="90"/>
      <c r="D73" s="91"/>
    </row>
  </sheetData>
  <sheetProtection/>
  <mergeCells count="36">
    <mergeCell ref="A73:D73"/>
    <mergeCell ref="A65:D65"/>
    <mergeCell ref="A66:D66"/>
    <mergeCell ref="A67:D67"/>
    <mergeCell ref="A68:D68"/>
    <mergeCell ref="A69:D69"/>
    <mergeCell ref="A70:D70"/>
    <mergeCell ref="A71:D71"/>
    <mergeCell ref="A56:D56"/>
    <mergeCell ref="A57:D57"/>
    <mergeCell ref="A58:D58"/>
    <mergeCell ref="A59:D59"/>
    <mergeCell ref="A60:D60"/>
    <mergeCell ref="A72:D72"/>
    <mergeCell ref="A61:D61"/>
    <mergeCell ref="A62:D62"/>
    <mergeCell ref="A63:D63"/>
    <mergeCell ref="A52:D52"/>
    <mergeCell ref="A53:D53"/>
    <mergeCell ref="A54:D54"/>
    <mergeCell ref="A48:D48"/>
    <mergeCell ref="A55:D55"/>
    <mergeCell ref="A51:D51"/>
    <mergeCell ref="A42:D42"/>
    <mergeCell ref="A31:D31"/>
    <mergeCell ref="A19:D19"/>
    <mergeCell ref="A23:D23"/>
    <mergeCell ref="A35:D35"/>
    <mergeCell ref="A50:D50"/>
    <mergeCell ref="A2:D2"/>
    <mergeCell ref="A3:D3"/>
    <mergeCell ref="A4:D4"/>
    <mergeCell ref="A5:D5"/>
    <mergeCell ref="A29:D29"/>
    <mergeCell ref="A7:D7"/>
    <mergeCell ref="A13:D13"/>
  </mergeCells>
  <hyperlinks>
    <hyperlink ref="A73" r:id="rId1" display="www.lospinos.com.ar"/>
  </hyperlinks>
  <printOptions horizontalCentered="1"/>
  <pageMargins left="0" right="0" top="0.7480314960629921" bottom="0.7480314960629921" header="0.31496062992125984" footer="0.31496062992125984"/>
  <pageSetup fitToHeight="2" horizontalDpi="600" verticalDpi="600" orientation="portrait" paperSize="9" scale="64" r:id="rId3"/>
  <rowBreaks count="1" manualBreakCount="1">
    <brk id="49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LOS_PINOS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Julia</cp:lastModifiedBy>
  <cp:lastPrinted>2018-08-30T15:04:25Z</cp:lastPrinted>
  <dcterms:created xsi:type="dcterms:W3CDTF">2012-01-12T15:18:08Z</dcterms:created>
  <dcterms:modified xsi:type="dcterms:W3CDTF">2018-08-30T15:04:42Z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